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59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<sst xmlns="http://schemas.openxmlformats.org/spreadsheetml/2006/main" count="246" uniqueCount="82">
  <si>
    <t>Σύνολο</t>
  </si>
  <si>
    <t>Rhodes</t>
  </si>
  <si>
    <t>Kos</t>
  </si>
  <si>
    <t>Corfu</t>
  </si>
  <si>
    <t>Herakleion</t>
  </si>
  <si>
    <t>Chania</t>
  </si>
  <si>
    <t>Zakynthos</t>
  </si>
  <si>
    <t>Samos</t>
  </si>
  <si>
    <t>Santorini</t>
  </si>
  <si>
    <t>Total</t>
  </si>
  <si>
    <t>January</t>
  </si>
  <si>
    <t>Athens</t>
  </si>
  <si>
    <t>Kefalonia</t>
  </si>
  <si>
    <t xml:space="preserve">Kefalonia </t>
  </si>
  <si>
    <t>Mykonos</t>
  </si>
  <si>
    <t>Kavala</t>
  </si>
  <si>
    <t>Skiathos</t>
  </si>
  <si>
    <t xml:space="preserve">Aktio </t>
  </si>
  <si>
    <t xml:space="preserve">Athens </t>
  </si>
  <si>
    <t>-</t>
  </si>
  <si>
    <t>Araxos</t>
  </si>
  <si>
    <t>Kalamata</t>
  </si>
  <si>
    <t>Thessaloniki (1)</t>
  </si>
  <si>
    <t>(1): Concerns arrivals of all passengers - Greeks and foreigners.</t>
  </si>
  <si>
    <t>Total (without Athens)</t>
  </si>
  <si>
    <t>Crete</t>
  </si>
  <si>
    <t>Dodecanese</t>
  </si>
  <si>
    <t>Cyclades</t>
  </si>
  <si>
    <t>Ionian islands</t>
  </si>
  <si>
    <t>Peloponnese</t>
  </si>
  <si>
    <t xml:space="preserve">Other </t>
  </si>
  <si>
    <t>**Dodecanese: Rhodes &amp; Kos, Crete: Herakleion &amp; Chania, Ionian islands: Corfu &amp; Zakynthos &amp; Kefalonia &amp; Aktio, Cyclades: Mykonos &amp; Santorini, Peloponnese: Araxos &amp; Kalamata, Other: Samos &amp; Skiathos &amp; Kavala</t>
  </si>
  <si>
    <t>Δ2014/2013</t>
  </si>
  <si>
    <t>February</t>
  </si>
  <si>
    <t>March</t>
  </si>
  <si>
    <t>April</t>
  </si>
  <si>
    <t>The data is subject to frequent changes due to the publication of more recent data from the sources.</t>
  </si>
  <si>
    <t>May</t>
  </si>
  <si>
    <t>June</t>
  </si>
  <si>
    <t>July</t>
  </si>
  <si>
    <t>August</t>
  </si>
  <si>
    <t xml:space="preserve">*Int. Athens Airport arrivals' data  for August  2014 are SETE's estimate. </t>
  </si>
  <si>
    <t>August*</t>
  </si>
  <si>
    <t xml:space="preserve">INTERNATIONAL TOURIST ARRIVALS AT  MAIN  GREEK AIRPORTS,  AUGUST 2014/2013 -  PROVISIONAL DATA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</si>
  <si>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</si>
  <si>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</si>
  <si>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</si>
  <si>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</si>
  <si>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</si>
  <si>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</si>
  <si>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</si>
  <si>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Август*</t>
  </si>
  <si>
    <t>Афины</t>
  </si>
  <si>
    <t>Родос</t>
  </si>
  <si>
    <t>Кос</t>
  </si>
  <si>
    <t>Ханья</t>
  </si>
  <si>
    <t>Корфу</t>
  </si>
  <si>
    <t>Закинф</t>
  </si>
  <si>
    <t>Кефалония</t>
  </si>
  <si>
    <t>Миконос</t>
  </si>
  <si>
    <t>Санторини</t>
  </si>
  <si>
    <t>Актио</t>
  </si>
  <si>
    <t>Араксос</t>
  </si>
  <si>
    <t>Каламата</t>
  </si>
  <si>
    <t>Свмос</t>
  </si>
  <si>
    <t>Скиатос</t>
  </si>
  <si>
    <t>Кавала</t>
  </si>
  <si>
    <t>ВСЕГО</t>
  </si>
  <si>
    <t>Салоники  (1)</t>
  </si>
  <si>
    <t>Додеканес Острова</t>
  </si>
  <si>
    <t>Крит</t>
  </si>
  <si>
    <t>Ионические Острова</t>
  </si>
  <si>
    <t>ВСЕГО (без Афин)</t>
  </si>
  <si>
    <t>Регионы**                               Regions**</t>
  </si>
  <si>
    <t>Кикладские Острова</t>
  </si>
  <si>
    <t>Пелопоннес</t>
  </si>
  <si>
    <t>Прочие</t>
  </si>
  <si>
    <t>Ираклион</t>
  </si>
  <si>
    <t>(1): Аэропорт Македония (Салоники) не делает различий по прибытию греков или иностранцев.</t>
  </si>
  <si>
    <t>* * Данные за август 2014 Афинского аэропорта является оценкой SETE.</t>
  </si>
  <si>
    <t xml:space="preserve"> </t>
  </si>
  <si>
    <t>Источник: SETE, processed data from AIA (for Athens airport) - Civil Aviation Authority and individual airports (for the other airports)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</si>
</sst>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0%"/>
    <numFmt numFmtId="192" formatCode="0.00000%"/>
    <numFmt numFmtId="193" formatCode="#,##0_ ;[Red]\-#,##0\ "/>
  </numFmts>
  <fonts count="44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3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87" fontId="7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 readingOrder="1"/>
    </xf>
    <xf numFmtId="0" fontId="9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187" fontId="8" fillId="0" borderId="10" xfId="0" applyNumberFormat="1" applyFont="1" applyFill="1" applyBorder="1" applyAlignment="1">
      <alignment/>
    </xf>
    <xf numFmtId="187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 readingOrder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0" fontId="3" fillId="0" borderId="0" xfId="0" applyFont="1" applyFill="1" applyAlignment="1">
      <alignment horizontal="left" readingOrder="1"/>
    </xf>
    <xf numFmtId="187" fontId="8" fillId="0" borderId="10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 horizontal="left" readingOrder="1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 horizontal="center" readingOrder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4 2" xfId="57"/>
    <cellStyle name="Normal 1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showGridLines="0" tabSelected="1" zoomScaleSheetLayoutView="75" zoomScalePageLayoutView="40" workbookViewId="0" topLeftCell="A1">
      <selection activeCell="D59" sqref="D59"/>
    </sheetView>
  </sheetViews>
  <sheetFormatPr defaultColWidth="9.140625" defaultRowHeight="12.75"/>
  <cols>
    <col min="1" max="1" width="14.28125" style="1" customWidth="1"/>
    <col min="2" max="2" width="11.7109375" style="1" customWidth="1"/>
    <col min="3" max="4" width="14.28125" style="1" customWidth="1"/>
    <col min="5" max="5" width="12.57421875" style="1" customWidth="1"/>
    <col min="6" max="6" width="13.00390625" style="1" customWidth="1"/>
    <col min="7" max="7" width="14.421875" style="1" customWidth="1"/>
    <col min="8" max="8" width="12.57421875" style="1" bestFit="1" customWidth="1"/>
    <col min="9" max="9" width="13.28125" style="1" customWidth="1"/>
    <col min="10" max="10" width="13.00390625" style="1" customWidth="1"/>
    <col min="11" max="11" width="13.421875" style="1" customWidth="1"/>
    <col min="12" max="13" width="13.140625" style="1" customWidth="1"/>
    <col min="14" max="14" width="12.140625" style="1" bestFit="1" customWidth="1"/>
    <col min="15" max="15" width="11.421875" style="1" customWidth="1"/>
    <col min="16" max="16" width="12.140625" style="1" customWidth="1"/>
    <col min="17" max="17" width="11.421875" style="1" customWidth="1"/>
    <col min="18" max="20" width="12.140625" style="1" customWidth="1"/>
    <col min="21" max="23" width="12.421875" style="1" bestFit="1" customWidth="1"/>
    <col min="24" max="16384" width="9.140625" style="1" customWidth="1"/>
  </cols>
  <sheetData>
    <row r="1" spans="1:20" ht="18.7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3" spans="1:20" ht="15">
      <c r="A3" s="29">
        <v>2014</v>
      </c>
      <c r="B3" s="30"/>
      <c r="C3" s="10" t="s">
        <v>52</v>
      </c>
      <c r="D3" s="10" t="s">
        <v>68</v>
      </c>
      <c r="E3" s="10" t="s">
        <v>53</v>
      </c>
      <c r="F3" s="10" t="s">
        <v>54</v>
      </c>
      <c r="G3" s="10" t="s">
        <v>77</v>
      </c>
      <c r="H3" s="10" t="s">
        <v>55</v>
      </c>
      <c r="I3" s="10" t="s">
        <v>56</v>
      </c>
      <c r="J3" s="10" t="s">
        <v>57</v>
      </c>
      <c r="K3" s="10" t="s">
        <v>58</v>
      </c>
      <c r="L3" s="10" t="s">
        <v>61</v>
      </c>
      <c r="M3" s="10" t="s">
        <v>59</v>
      </c>
      <c r="N3" s="10" t="s">
        <v>60</v>
      </c>
      <c r="O3" s="10" t="s">
        <v>62</v>
      </c>
      <c r="P3" s="10" t="s">
        <v>63</v>
      </c>
      <c r="Q3" s="10" t="s">
        <v>64</v>
      </c>
      <c r="R3" s="10" t="s">
        <v>65</v>
      </c>
      <c r="S3" s="10" t="s">
        <v>66</v>
      </c>
      <c r="T3" s="11" t="s">
        <v>67</v>
      </c>
    </row>
    <row r="4" spans="1:20" ht="15">
      <c r="A4" s="31"/>
      <c r="B4" s="32"/>
      <c r="C4" s="10" t="s">
        <v>18</v>
      </c>
      <c r="D4" s="11" t="s">
        <v>22</v>
      </c>
      <c r="E4" s="11" t="s">
        <v>1</v>
      </c>
      <c r="F4" s="11" t="s">
        <v>2</v>
      </c>
      <c r="G4" s="10" t="s">
        <v>4</v>
      </c>
      <c r="H4" s="10" t="s">
        <v>5</v>
      </c>
      <c r="I4" s="11" t="s">
        <v>3</v>
      </c>
      <c r="J4" s="10" t="s">
        <v>6</v>
      </c>
      <c r="K4" s="10" t="s">
        <v>12</v>
      </c>
      <c r="L4" s="10" t="s">
        <v>17</v>
      </c>
      <c r="M4" s="10" t="s">
        <v>14</v>
      </c>
      <c r="N4" s="10" t="s">
        <v>8</v>
      </c>
      <c r="O4" s="10" t="s">
        <v>20</v>
      </c>
      <c r="P4" s="10" t="s">
        <v>21</v>
      </c>
      <c r="Q4" s="10" t="s">
        <v>7</v>
      </c>
      <c r="R4" s="10" t="s">
        <v>16</v>
      </c>
      <c r="S4" s="10" t="s">
        <v>15</v>
      </c>
      <c r="T4" s="11" t="s">
        <v>9</v>
      </c>
    </row>
    <row r="5" spans="1:20" ht="15">
      <c r="A5" s="12" t="s">
        <v>44</v>
      </c>
      <c r="B5" s="12" t="s">
        <v>10</v>
      </c>
      <c r="C5" s="13">
        <v>142761.3194868662</v>
      </c>
      <c r="D5" s="13">
        <v>62081</v>
      </c>
      <c r="E5" s="13">
        <v>989</v>
      </c>
      <c r="F5" s="13">
        <v>0</v>
      </c>
      <c r="G5" s="13">
        <v>82</v>
      </c>
      <c r="H5" s="13">
        <v>4789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288</v>
      </c>
      <c r="T5" s="13">
        <f aca="true" t="shared" si="0" ref="T5:T10">SUM(C5:S5)</f>
        <v>210990.3194868662</v>
      </c>
    </row>
    <row r="6" spans="1:20" ht="15">
      <c r="A6" s="12" t="s">
        <v>45</v>
      </c>
      <c r="B6" s="12" t="s">
        <v>33</v>
      </c>
      <c r="C6" s="13">
        <v>119288</v>
      </c>
      <c r="D6" s="13">
        <v>56845</v>
      </c>
      <c r="E6" s="13">
        <v>1125</v>
      </c>
      <c r="F6" s="13">
        <v>0</v>
      </c>
      <c r="G6" s="13">
        <v>59</v>
      </c>
      <c r="H6" s="13">
        <v>4660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230</v>
      </c>
      <c r="Q6" s="13">
        <v>0</v>
      </c>
      <c r="R6" s="13">
        <v>0</v>
      </c>
      <c r="S6" s="13">
        <v>292</v>
      </c>
      <c r="T6" s="13">
        <f t="shared" si="0"/>
        <v>182499</v>
      </c>
    </row>
    <row r="7" spans="1:20" ht="15">
      <c r="A7" s="12" t="s">
        <v>46</v>
      </c>
      <c r="B7" s="12" t="s">
        <v>34</v>
      </c>
      <c r="C7" s="13">
        <v>164468</v>
      </c>
      <c r="D7" s="13">
        <v>72169</v>
      </c>
      <c r="E7" s="13">
        <v>1304</v>
      </c>
      <c r="F7" s="13">
        <v>0</v>
      </c>
      <c r="G7" s="13">
        <v>1004</v>
      </c>
      <c r="H7" s="13">
        <v>5638</v>
      </c>
      <c r="I7" s="13">
        <v>653</v>
      </c>
      <c r="J7" s="13">
        <v>139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1329</v>
      </c>
      <c r="Q7" s="13">
        <v>0</v>
      </c>
      <c r="R7" s="13">
        <v>0</v>
      </c>
      <c r="S7" s="13">
        <v>0</v>
      </c>
      <c r="T7" s="13">
        <f t="shared" si="0"/>
        <v>246704</v>
      </c>
    </row>
    <row r="8" spans="1:20" ht="15">
      <c r="A8" s="12" t="s">
        <v>47</v>
      </c>
      <c r="B8" s="12" t="s">
        <v>35</v>
      </c>
      <c r="C8" s="13">
        <v>255370.5893599335</v>
      </c>
      <c r="D8" s="13">
        <v>116532</v>
      </c>
      <c r="E8" s="13">
        <v>60720</v>
      </c>
      <c r="F8" s="13">
        <v>23677</v>
      </c>
      <c r="G8" s="13">
        <v>110273</v>
      </c>
      <c r="H8" s="13">
        <v>62036</v>
      </c>
      <c r="I8" s="13">
        <v>27187</v>
      </c>
      <c r="J8" s="13">
        <v>4119</v>
      </c>
      <c r="K8" s="13">
        <v>2377</v>
      </c>
      <c r="L8" s="13">
        <v>1676</v>
      </c>
      <c r="M8" s="13">
        <v>2228</v>
      </c>
      <c r="N8" s="13">
        <v>3956</v>
      </c>
      <c r="O8" s="13">
        <v>2849</v>
      </c>
      <c r="P8" s="13">
        <v>2639</v>
      </c>
      <c r="Q8" s="13">
        <v>1068</v>
      </c>
      <c r="R8" s="13">
        <v>5</v>
      </c>
      <c r="S8" s="13">
        <v>1366</v>
      </c>
      <c r="T8" s="13">
        <f t="shared" si="0"/>
        <v>678078.5893599335</v>
      </c>
    </row>
    <row r="9" spans="1:20" ht="15">
      <c r="A9" s="16" t="s">
        <v>48</v>
      </c>
      <c r="B9" s="12" t="s">
        <v>37</v>
      </c>
      <c r="C9" s="13">
        <v>334468</v>
      </c>
      <c r="D9" s="13">
        <v>145814</v>
      </c>
      <c r="E9" s="13">
        <v>238481</v>
      </c>
      <c r="F9" s="13">
        <v>122043</v>
      </c>
      <c r="G9" s="13">
        <v>328807</v>
      </c>
      <c r="H9" s="13">
        <v>137425</v>
      </c>
      <c r="I9" s="13">
        <v>121306</v>
      </c>
      <c r="J9" s="13">
        <v>64848</v>
      </c>
      <c r="K9" s="13">
        <v>24711</v>
      </c>
      <c r="L9" s="13">
        <v>19652</v>
      </c>
      <c r="M9" s="13">
        <v>18756</v>
      </c>
      <c r="N9" s="13">
        <v>31962</v>
      </c>
      <c r="O9" s="13">
        <v>4628</v>
      </c>
      <c r="P9" s="13">
        <v>8282</v>
      </c>
      <c r="Q9" s="13">
        <v>15228</v>
      </c>
      <c r="R9" s="13">
        <v>15347</v>
      </c>
      <c r="S9" s="13">
        <v>8442</v>
      </c>
      <c r="T9" s="13">
        <f t="shared" si="0"/>
        <v>1640200</v>
      </c>
    </row>
    <row r="10" spans="1:20" ht="15">
      <c r="A10" s="16" t="s">
        <v>49</v>
      </c>
      <c r="B10" s="12" t="s">
        <v>38</v>
      </c>
      <c r="C10" s="13">
        <v>403827</v>
      </c>
      <c r="D10" s="13">
        <v>198521</v>
      </c>
      <c r="E10" s="13">
        <v>350692</v>
      </c>
      <c r="F10" s="13">
        <v>179448</v>
      </c>
      <c r="G10" s="13">
        <v>444271</v>
      </c>
      <c r="H10" s="13">
        <v>171990</v>
      </c>
      <c r="I10" s="13">
        <v>191439</v>
      </c>
      <c r="J10" s="13">
        <v>113299</v>
      </c>
      <c r="K10" s="13">
        <v>39565</v>
      </c>
      <c r="L10" s="13">
        <v>36438</v>
      </c>
      <c r="M10" s="13">
        <v>39611</v>
      </c>
      <c r="N10" s="13">
        <v>52404</v>
      </c>
      <c r="O10" s="13">
        <v>14400</v>
      </c>
      <c r="P10" s="13">
        <v>17690</v>
      </c>
      <c r="Q10" s="13">
        <v>23835</v>
      </c>
      <c r="R10" s="13">
        <v>28088</v>
      </c>
      <c r="S10" s="13">
        <v>15029</v>
      </c>
      <c r="T10" s="13">
        <f t="shared" si="0"/>
        <v>2320547</v>
      </c>
    </row>
    <row r="11" spans="1:20" ht="15">
      <c r="A11" s="16" t="s">
        <v>50</v>
      </c>
      <c r="B11" s="12" t="s">
        <v>39</v>
      </c>
      <c r="C11" s="13">
        <v>470573</v>
      </c>
      <c r="D11" s="13">
        <v>241823</v>
      </c>
      <c r="E11" s="13">
        <v>420924</v>
      </c>
      <c r="F11" s="13">
        <v>225316</v>
      </c>
      <c r="G11" s="13">
        <v>536950</v>
      </c>
      <c r="H11" s="13">
        <v>212687</v>
      </c>
      <c r="I11" s="13">
        <v>254590</v>
      </c>
      <c r="J11" s="13">
        <v>140507</v>
      </c>
      <c r="K11" s="13">
        <v>51704</v>
      </c>
      <c r="L11" s="13">
        <v>40967</v>
      </c>
      <c r="M11" s="13">
        <v>70093</v>
      </c>
      <c r="N11" s="13">
        <v>78339</v>
      </c>
      <c r="O11" s="13">
        <v>17653</v>
      </c>
      <c r="P11" s="13">
        <v>20838</v>
      </c>
      <c r="Q11" s="13">
        <v>28997</v>
      </c>
      <c r="R11" s="13">
        <v>35471</v>
      </c>
      <c r="S11" s="13">
        <v>18908</v>
      </c>
      <c r="T11" s="13">
        <f>SUM(C11:S11)</f>
        <v>2866340</v>
      </c>
    </row>
    <row r="12" spans="1:20" ht="15">
      <c r="A12" s="16" t="s">
        <v>51</v>
      </c>
      <c r="B12" s="12" t="s">
        <v>42</v>
      </c>
      <c r="C12" s="13">
        <v>457000</v>
      </c>
      <c r="D12" s="13">
        <v>226115</v>
      </c>
      <c r="E12" s="13">
        <v>410894</v>
      </c>
      <c r="F12" s="13">
        <v>225239</v>
      </c>
      <c r="G12" s="13">
        <v>561787</v>
      </c>
      <c r="H12" s="13">
        <v>193837</v>
      </c>
      <c r="I12" s="13">
        <v>245575</v>
      </c>
      <c r="J12" s="13">
        <v>144692</v>
      </c>
      <c r="K12" s="13">
        <v>51041</v>
      </c>
      <c r="L12" s="13">
        <v>41515</v>
      </c>
      <c r="M12" s="13">
        <v>76612</v>
      </c>
      <c r="N12" s="13">
        <v>82262</v>
      </c>
      <c r="O12" s="13">
        <v>19691</v>
      </c>
      <c r="P12" s="13">
        <v>20808</v>
      </c>
      <c r="Q12" s="13">
        <v>29286</v>
      </c>
      <c r="R12" s="13">
        <v>40129</v>
      </c>
      <c r="S12" s="13">
        <v>17816</v>
      </c>
      <c r="T12" s="13">
        <f>SUM(C12:S12)</f>
        <v>2844299</v>
      </c>
    </row>
    <row r="13" spans="1:20" ht="15">
      <c r="A13" s="21" t="s">
        <v>67</v>
      </c>
      <c r="B13" s="21" t="s">
        <v>9</v>
      </c>
      <c r="C13" s="22">
        <f aca="true" t="shared" si="1" ref="C13:S13">SUM(C5:C12)</f>
        <v>2347755.9088467997</v>
      </c>
      <c r="D13" s="22">
        <f aca="true" t="shared" si="2" ref="D13:I13">SUM(D5:D12)</f>
        <v>1119900</v>
      </c>
      <c r="E13" s="22">
        <f t="shared" si="2"/>
        <v>1485129</v>
      </c>
      <c r="F13" s="22">
        <f t="shared" si="2"/>
        <v>775723</v>
      </c>
      <c r="G13" s="22">
        <f t="shared" si="2"/>
        <v>1983233</v>
      </c>
      <c r="H13" s="22">
        <f t="shared" si="2"/>
        <v>793062</v>
      </c>
      <c r="I13" s="22">
        <f t="shared" si="2"/>
        <v>840750</v>
      </c>
      <c r="J13" s="22">
        <f t="shared" si="1"/>
        <v>467604</v>
      </c>
      <c r="K13" s="22">
        <f>SUM(K5:K12)</f>
        <v>169398</v>
      </c>
      <c r="L13" s="22">
        <f t="shared" si="1"/>
        <v>140248</v>
      </c>
      <c r="M13" s="22">
        <f t="shared" si="1"/>
        <v>207300</v>
      </c>
      <c r="N13" s="22">
        <f>SUM(N5:N12)</f>
        <v>248923</v>
      </c>
      <c r="O13" s="22">
        <f t="shared" si="1"/>
        <v>59221</v>
      </c>
      <c r="P13" s="22">
        <f t="shared" si="1"/>
        <v>71816</v>
      </c>
      <c r="Q13" s="22">
        <f t="shared" si="1"/>
        <v>98414</v>
      </c>
      <c r="R13" s="22">
        <f t="shared" si="1"/>
        <v>119040</v>
      </c>
      <c r="S13" s="22">
        <f t="shared" si="1"/>
        <v>62141</v>
      </c>
      <c r="T13" s="22">
        <f>SUM(T5:T12)</f>
        <v>10989657.9088468</v>
      </c>
    </row>
    <row r="14" spans="1:20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>
      <c r="A15" s="33">
        <v>2013</v>
      </c>
      <c r="B15" s="34"/>
      <c r="C15" s="10" t="s">
        <v>52</v>
      </c>
      <c r="D15" s="10" t="s">
        <v>68</v>
      </c>
      <c r="E15" s="10" t="s">
        <v>53</v>
      </c>
      <c r="F15" s="10" t="s">
        <v>54</v>
      </c>
      <c r="G15" s="10" t="s">
        <v>77</v>
      </c>
      <c r="H15" s="10" t="s">
        <v>55</v>
      </c>
      <c r="I15" s="10" t="s">
        <v>56</v>
      </c>
      <c r="J15" s="10" t="s">
        <v>57</v>
      </c>
      <c r="K15" s="10" t="s">
        <v>58</v>
      </c>
      <c r="L15" s="10" t="s">
        <v>61</v>
      </c>
      <c r="M15" s="10" t="s">
        <v>59</v>
      </c>
      <c r="N15" s="10" t="s">
        <v>60</v>
      </c>
      <c r="O15" s="10" t="s">
        <v>62</v>
      </c>
      <c r="P15" s="10" t="s">
        <v>63</v>
      </c>
      <c r="Q15" s="10" t="s">
        <v>64</v>
      </c>
      <c r="R15" s="10" t="s">
        <v>65</v>
      </c>
      <c r="S15" s="10" t="s">
        <v>66</v>
      </c>
      <c r="T15" s="11" t="s">
        <v>67</v>
      </c>
    </row>
    <row r="16" spans="1:20" ht="15">
      <c r="A16" s="35"/>
      <c r="B16" s="36"/>
      <c r="C16" s="10" t="s">
        <v>11</v>
      </c>
      <c r="D16" s="11" t="s">
        <v>22</v>
      </c>
      <c r="E16" s="11" t="s">
        <v>1</v>
      </c>
      <c r="F16" s="11" t="s">
        <v>2</v>
      </c>
      <c r="G16" s="11" t="s">
        <v>4</v>
      </c>
      <c r="H16" s="11" t="s">
        <v>5</v>
      </c>
      <c r="I16" s="11" t="s">
        <v>3</v>
      </c>
      <c r="J16" s="11" t="s">
        <v>6</v>
      </c>
      <c r="K16" s="11" t="s">
        <v>13</v>
      </c>
      <c r="L16" s="10" t="s">
        <v>17</v>
      </c>
      <c r="M16" s="10" t="s">
        <v>14</v>
      </c>
      <c r="N16" s="11" t="s">
        <v>8</v>
      </c>
      <c r="O16" s="10" t="s">
        <v>20</v>
      </c>
      <c r="P16" s="10" t="s">
        <v>21</v>
      </c>
      <c r="Q16" s="11" t="s">
        <v>7</v>
      </c>
      <c r="R16" s="10" t="s">
        <v>16</v>
      </c>
      <c r="S16" s="10" t="s">
        <v>15</v>
      </c>
      <c r="T16" s="11" t="s">
        <v>9</v>
      </c>
    </row>
    <row r="17" spans="1:20" ht="15">
      <c r="A17" s="12" t="s">
        <v>44</v>
      </c>
      <c r="B17" s="12" t="s">
        <v>10</v>
      </c>
      <c r="C17" s="13">
        <v>111861</v>
      </c>
      <c r="D17" s="13">
        <v>52672</v>
      </c>
      <c r="E17" s="13">
        <v>775</v>
      </c>
      <c r="F17" s="13">
        <v>0</v>
      </c>
      <c r="G17" s="13">
        <v>894</v>
      </c>
      <c r="H17" s="13">
        <v>1033</v>
      </c>
      <c r="I17" s="13">
        <v>11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f aca="true" t="shared" si="3" ref="T17:T22">SUM(C17:S17)</f>
        <v>167246</v>
      </c>
    </row>
    <row r="18" spans="1:20" ht="15">
      <c r="A18" s="12" t="s">
        <v>45</v>
      </c>
      <c r="B18" s="12" t="s">
        <v>33</v>
      </c>
      <c r="C18" s="13">
        <v>90196</v>
      </c>
      <c r="D18" s="13">
        <v>48534</v>
      </c>
      <c r="E18" s="13">
        <v>165</v>
      </c>
      <c r="F18" s="13">
        <v>0</v>
      </c>
      <c r="G18" s="13">
        <v>237</v>
      </c>
      <c r="H18" s="13">
        <v>999</v>
      </c>
      <c r="I18" s="13">
        <v>6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f t="shared" si="3"/>
        <v>140137</v>
      </c>
    </row>
    <row r="19" spans="1:20" ht="15">
      <c r="A19" s="12" t="s">
        <v>46</v>
      </c>
      <c r="B19" s="12" t="s">
        <v>34</v>
      </c>
      <c r="C19" s="13">
        <v>122577</v>
      </c>
      <c r="D19" s="13">
        <v>70232</v>
      </c>
      <c r="E19" s="13">
        <v>3806</v>
      </c>
      <c r="F19" s="13">
        <v>1764</v>
      </c>
      <c r="G19" s="13">
        <v>8882</v>
      </c>
      <c r="H19" s="13">
        <v>4683</v>
      </c>
      <c r="I19" s="13">
        <v>1979</v>
      </c>
      <c r="J19" s="13">
        <v>156</v>
      </c>
      <c r="K19" s="13">
        <v>312</v>
      </c>
      <c r="L19" s="13">
        <v>0</v>
      </c>
      <c r="M19" s="13">
        <v>0</v>
      </c>
      <c r="N19" s="13">
        <v>0</v>
      </c>
      <c r="O19" s="13">
        <v>80</v>
      </c>
      <c r="P19" s="13">
        <v>880</v>
      </c>
      <c r="Q19" s="13">
        <v>0</v>
      </c>
      <c r="R19" s="13">
        <v>0</v>
      </c>
      <c r="S19" s="13">
        <v>582</v>
      </c>
      <c r="T19" s="13">
        <f t="shared" si="3"/>
        <v>215933</v>
      </c>
    </row>
    <row r="20" spans="1:20" ht="15">
      <c r="A20" s="12" t="s">
        <v>47</v>
      </c>
      <c r="B20" s="12" t="s">
        <v>35</v>
      </c>
      <c r="C20" s="13">
        <v>174527</v>
      </c>
      <c r="D20" s="13">
        <v>86019</v>
      </c>
      <c r="E20" s="13">
        <v>49134</v>
      </c>
      <c r="F20" s="13">
        <v>19487</v>
      </c>
      <c r="G20" s="13">
        <v>76807</v>
      </c>
      <c r="H20" s="13">
        <v>38300</v>
      </c>
      <c r="I20" s="13">
        <v>25714</v>
      </c>
      <c r="J20" s="13">
        <v>3538</v>
      </c>
      <c r="K20" s="13">
        <v>4406</v>
      </c>
      <c r="L20" s="13">
        <v>849</v>
      </c>
      <c r="M20" s="13">
        <v>1133</v>
      </c>
      <c r="N20" s="13">
        <v>1636</v>
      </c>
      <c r="O20" s="13">
        <v>2614</v>
      </c>
      <c r="P20" s="13">
        <v>1928</v>
      </c>
      <c r="Q20" s="13">
        <v>873</v>
      </c>
      <c r="R20" s="13">
        <v>22</v>
      </c>
      <c r="S20" s="13">
        <v>1188</v>
      </c>
      <c r="T20" s="13">
        <f t="shared" si="3"/>
        <v>488175</v>
      </c>
    </row>
    <row r="21" spans="1:20" ht="15">
      <c r="A21" s="16" t="s">
        <v>48</v>
      </c>
      <c r="B21" s="12" t="s">
        <v>37</v>
      </c>
      <c r="C21" s="13">
        <v>254553.60982025426</v>
      </c>
      <c r="D21" s="13">
        <v>136021</v>
      </c>
      <c r="E21" s="13">
        <v>215705</v>
      </c>
      <c r="F21" s="13">
        <v>112972</v>
      </c>
      <c r="G21" s="13">
        <v>308605</v>
      </c>
      <c r="H21" s="13">
        <v>114566</v>
      </c>
      <c r="I21" s="13">
        <v>109040</v>
      </c>
      <c r="J21" s="13">
        <v>54894</v>
      </c>
      <c r="K21" s="13">
        <v>24612</v>
      </c>
      <c r="L21" s="13">
        <v>17951</v>
      </c>
      <c r="M21" s="13">
        <v>14039</v>
      </c>
      <c r="N21" s="13">
        <v>25167</v>
      </c>
      <c r="O21" s="13">
        <v>5444</v>
      </c>
      <c r="P21" s="13">
        <v>5333</v>
      </c>
      <c r="Q21" s="13">
        <v>12093</v>
      </c>
      <c r="R21" s="13">
        <v>13193</v>
      </c>
      <c r="S21" s="13">
        <v>8268</v>
      </c>
      <c r="T21" s="13">
        <f t="shared" si="3"/>
        <v>1432456.6098202541</v>
      </c>
    </row>
    <row r="22" spans="1:20" ht="15">
      <c r="A22" s="16" t="s">
        <v>49</v>
      </c>
      <c r="B22" s="12" t="s">
        <v>38</v>
      </c>
      <c r="C22" s="13">
        <v>314171</v>
      </c>
      <c r="D22" s="13">
        <v>178473</v>
      </c>
      <c r="E22" s="13">
        <v>323436</v>
      </c>
      <c r="F22" s="13">
        <v>169021</v>
      </c>
      <c r="G22" s="13">
        <v>425084</v>
      </c>
      <c r="H22" s="13">
        <v>151856</v>
      </c>
      <c r="I22" s="13">
        <v>169194</v>
      </c>
      <c r="J22" s="13">
        <v>94611</v>
      </c>
      <c r="K22" s="13">
        <v>38482</v>
      </c>
      <c r="L22" s="13">
        <v>32588</v>
      </c>
      <c r="M22" s="13">
        <v>26749</v>
      </c>
      <c r="N22" s="13">
        <v>43377</v>
      </c>
      <c r="O22" s="13">
        <v>14083</v>
      </c>
      <c r="P22" s="13">
        <v>10895</v>
      </c>
      <c r="Q22" s="13">
        <v>19770</v>
      </c>
      <c r="R22" s="13">
        <v>24487</v>
      </c>
      <c r="S22" s="13">
        <v>13921</v>
      </c>
      <c r="T22" s="13">
        <f t="shared" si="3"/>
        <v>2050198</v>
      </c>
    </row>
    <row r="23" spans="1:20" ht="15">
      <c r="A23" s="16" t="s">
        <v>50</v>
      </c>
      <c r="B23" s="12" t="s">
        <v>39</v>
      </c>
      <c r="C23" s="13">
        <v>372980</v>
      </c>
      <c r="D23" s="13">
        <v>204547</v>
      </c>
      <c r="E23" s="13">
        <v>377425</v>
      </c>
      <c r="F23" s="13">
        <v>205403</v>
      </c>
      <c r="G23" s="13">
        <v>522899</v>
      </c>
      <c r="H23" s="13">
        <v>176261</v>
      </c>
      <c r="I23" s="13">
        <v>220948</v>
      </c>
      <c r="J23" s="13">
        <v>118853</v>
      </c>
      <c r="K23" s="13">
        <v>45284</v>
      </c>
      <c r="L23" s="13">
        <v>34659</v>
      </c>
      <c r="M23" s="13">
        <v>51501</v>
      </c>
      <c r="N23" s="13">
        <v>61327</v>
      </c>
      <c r="O23" s="13">
        <v>15129</v>
      </c>
      <c r="P23" s="13">
        <v>12361</v>
      </c>
      <c r="Q23" s="13">
        <v>25810</v>
      </c>
      <c r="R23" s="13">
        <v>29814</v>
      </c>
      <c r="S23" s="13">
        <v>17245</v>
      </c>
      <c r="T23" s="13">
        <f>SUM(C23:S23)</f>
        <v>2492446</v>
      </c>
    </row>
    <row r="24" spans="1:20" ht="15">
      <c r="A24" s="16" t="s">
        <v>51</v>
      </c>
      <c r="B24" s="12" t="s">
        <v>40</v>
      </c>
      <c r="C24" s="13">
        <v>379060</v>
      </c>
      <c r="D24" s="13">
        <v>193490</v>
      </c>
      <c r="E24" s="13">
        <v>388820</v>
      </c>
      <c r="F24" s="13">
        <v>203799</v>
      </c>
      <c r="G24" s="13">
        <v>533143</v>
      </c>
      <c r="H24" s="13">
        <v>166725</v>
      </c>
      <c r="I24" s="13">
        <v>213145</v>
      </c>
      <c r="J24" s="13">
        <v>122422</v>
      </c>
      <c r="K24" s="13">
        <v>45112</v>
      </c>
      <c r="L24" s="13">
        <v>33350</v>
      </c>
      <c r="M24" s="13">
        <v>56232</v>
      </c>
      <c r="N24" s="13">
        <v>65405</v>
      </c>
      <c r="O24" s="13">
        <v>17022</v>
      </c>
      <c r="P24" s="13">
        <v>11673</v>
      </c>
      <c r="Q24" s="13">
        <v>24412</v>
      </c>
      <c r="R24" s="13">
        <v>33500</v>
      </c>
      <c r="S24" s="13">
        <v>16430</v>
      </c>
      <c r="T24" s="13">
        <f>SUM(C24:S24)</f>
        <v>2503740</v>
      </c>
    </row>
    <row r="25" spans="1:20" ht="15">
      <c r="A25" s="2" t="s">
        <v>67</v>
      </c>
      <c r="B25" s="2" t="s">
        <v>9</v>
      </c>
      <c r="C25" s="3">
        <f>SUM(C17:C24)</f>
        <v>1819925.6098202541</v>
      </c>
      <c r="D25" s="3">
        <f aca="true" t="shared" si="4" ref="D25:S25">SUM(D17:D24)</f>
        <v>969988</v>
      </c>
      <c r="E25" s="3">
        <f>SUM(E17:E24)</f>
        <v>1359266</v>
      </c>
      <c r="F25" s="3">
        <f t="shared" si="4"/>
        <v>712446</v>
      </c>
      <c r="G25" s="3">
        <f t="shared" si="4"/>
        <v>1876551</v>
      </c>
      <c r="H25" s="3">
        <f>SUM(H17:H24)</f>
        <v>654423</v>
      </c>
      <c r="I25" s="3">
        <f>SUM(I17:I24)</f>
        <v>740037</v>
      </c>
      <c r="J25" s="3">
        <f t="shared" si="4"/>
        <v>394474</v>
      </c>
      <c r="K25" s="3">
        <f>SUM(K17:K24)</f>
        <v>158208</v>
      </c>
      <c r="L25" s="3">
        <f t="shared" si="4"/>
        <v>119397</v>
      </c>
      <c r="M25" s="3">
        <f t="shared" si="4"/>
        <v>149654</v>
      </c>
      <c r="N25" s="3">
        <f>SUM(N17:N24)</f>
        <v>196912</v>
      </c>
      <c r="O25" s="3">
        <f t="shared" si="4"/>
        <v>54372</v>
      </c>
      <c r="P25" s="3">
        <f t="shared" si="4"/>
        <v>43070</v>
      </c>
      <c r="Q25" s="3">
        <f t="shared" si="4"/>
        <v>82958</v>
      </c>
      <c r="R25" s="3">
        <f t="shared" si="4"/>
        <v>101016</v>
      </c>
      <c r="S25" s="3">
        <f t="shared" si="4"/>
        <v>57634</v>
      </c>
      <c r="T25" s="3">
        <f>SUM(T17:T24)</f>
        <v>9490331.609820254</v>
      </c>
    </row>
    <row r="26" spans="1:21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0" ht="15">
      <c r="A27" s="33" t="s">
        <v>32</v>
      </c>
      <c r="B27" s="34"/>
      <c r="C27" s="10" t="s">
        <v>52</v>
      </c>
      <c r="D27" s="10" t="s">
        <v>68</v>
      </c>
      <c r="E27" s="10" t="s">
        <v>53</v>
      </c>
      <c r="F27" s="10" t="s">
        <v>54</v>
      </c>
      <c r="G27" s="10" t="s">
        <v>77</v>
      </c>
      <c r="H27" s="10" t="s">
        <v>55</v>
      </c>
      <c r="I27" s="10" t="s">
        <v>56</v>
      </c>
      <c r="J27" s="10" t="s">
        <v>57</v>
      </c>
      <c r="K27" s="10" t="s">
        <v>58</v>
      </c>
      <c r="L27" s="10" t="s">
        <v>61</v>
      </c>
      <c r="M27" s="10" t="s">
        <v>59</v>
      </c>
      <c r="N27" s="10" t="s">
        <v>60</v>
      </c>
      <c r="O27" s="10" t="s">
        <v>62</v>
      </c>
      <c r="P27" s="10" t="s">
        <v>63</v>
      </c>
      <c r="Q27" s="10" t="s">
        <v>64</v>
      </c>
      <c r="R27" s="10" t="s">
        <v>65</v>
      </c>
      <c r="S27" s="10" t="s">
        <v>66</v>
      </c>
      <c r="T27" s="11" t="s">
        <v>67</v>
      </c>
    </row>
    <row r="28" spans="1:20" ht="15">
      <c r="A28" s="35"/>
      <c r="B28" s="36"/>
      <c r="C28" s="10" t="s">
        <v>11</v>
      </c>
      <c r="D28" s="11" t="s">
        <v>22</v>
      </c>
      <c r="E28" s="11" t="s">
        <v>1</v>
      </c>
      <c r="F28" s="11" t="s">
        <v>2</v>
      </c>
      <c r="G28" s="11" t="s">
        <v>4</v>
      </c>
      <c r="H28" s="11" t="s">
        <v>5</v>
      </c>
      <c r="I28" s="11" t="s">
        <v>3</v>
      </c>
      <c r="J28" s="11" t="s">
        <v>6</v>
      </c>
      <c r="K28" s="11" t="s">
        <v>12</v>
      </c>
      <c r="L28" s="10" t="s">
        <v>17</v>
      </c>
      <c r="M28" s="10" t="s">
        <v>14</v>
      </c>
      <c r="N28" s="11" t="s">
        <v>8</v>
      </c>
      <c r="O28" s="10" t="s">
        <v>20</v>
      </c>
      <c r="P28" s="10" t="s">
        <v>21</v>
      </c>
      <c r="Q28" s="11" t="s">
        <v>7</v>
      </c>
      <c r="R28" s="10" t="s">
        <v>16</v>
      </c>
      <c r="S28" s="10" t="s">
        <v>15</v>
      </c>
      <c r="T28" s="11" t="s">
        <v>9</v>
      </c>
    </row>
    <row r="29" spans="1:20" ht="15">
      <c r="A29" s="12" t="s">
        <v>44</v>
      </c>
      <c r="B29" s="12" t="s">
        <v>10</v>
      </c>
      <c r="C29" s="14">
        <f aca="true" t="shared" si="5" ref="C29:E36">(C5/C17)-1</f>
        <v>0.2762385414654456</v>
      </c>
      <c r="D29" s="14">
        <f t="shared" si="5"/>
        <v>0.1786338092345079</v>
      </c>
      <c r="E29" s="14">
        <f t="shared" si="5"/>
        <v>0.2761290322580645</v>
      </c>
      <c r="F29" s="15" t="s">
        <v>19</v>
      </c>
      <c r="G29" s="14">
        <f aca="true" t="shared" si="6" ref="G29:I36">(G5/G17)-1</f>
        <v>-0.9082774049217002</v>
      </c>
      <c r="H29" s="14">
        <f t="shared" si="6"/>
        <v>3.6360116166505323</v>
      </c>
      <c r="I29" s="14">
        <f t="shared" si="6"/>
        <v>-1</v>
      </c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7">
        <f aca="true" t="shared" si="7" ref="T29:T35">(T5/T17)-1</f>
        <v>0.26155674567323706</v>
      </c>
    </row>
    <row r="30" spans="1:20" ht="15">
      <c r="A30" s="12" t="s">
        <v>45</v>
      </c>
      <c r="B30" s="12" t="s">
        <v>33</v>
      </c>
      <c r="C30" s="14">
        <f t="shared" si="5"/>
        <v>0.3225420196017561</v>
      </c>
      <c r="D30" s="14">
        <f t="shared" si="5"/>
        <v>0.17124077965962003</v>
      </c>
      <c r="E30" s="14">
        <f t="shared" si="5"/>
        <v>5.818181818181818</v>
      </c>
      <c r="F30" s="15" t="s">
        <v>19</v>
      </c>
      <c r="G30" s="14">
        <f t="shared" si="6"/>
        <v>-0.751054852320675</v>
      </c>
      <c r="H30" s="14">
        <f t="shared" si="6"/>
        <v>3.664664664664665</v>
      </c>
      <c r="I30" s="14">
        <f t="shared" si="6"/>
        <v>-1</v>
      </c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4">
        <f t="shared" si="7"/>
        <v>0.3022899020244476</v>
      </c>
    </row>
    <row r="31" spans="1:20" ht="15">
      <c r="A31" s="12" t="s">
        <v>46</v>
      </c>
      <c r="B31" s="12" t="s">
        <v>34</v>
      </c>
      <c r="C31" s="14">
        <f t="shared" si="5"/>
        <v>0.3417525310621079</v>
      </c>
      <c r="D31" s="14">
        <f t="shared" si="5"/>
        <v>0.02758002050347419</v>
      </c>
      <c r="E31" s="14">
        <f t="shared" si="5"/>
        <v>-0.6573830793483972</v>
      </c>
      <c r="F31" s="14">
        <f aca="true" t="shared" si="8" ref="F31:F36">(F7/F19)-1</f>
        <v>-1</v>
      </c>
      <c r="G31" s="14">
        <f t="shared" si="6"/>
        <v>-0.886962395856789</v>
      </c>
      <c r="H31" s="14">
        <f t="shared" si="6"/>
        <v>0.20392910527439678</v>
      </c>
      <c r="I31" s="14">
        <f t="shared" si="6"/>
        <v>-0.6700353713996968</v>
      </c>
      <c r="J31" s="14">
        <f aca="true" t="shared" si="9" ref="J31:K36">(J7/J19)-1</f>
        <v>-0.10897435897435892</v>
      </c>
      <c r="K31" s="14">
        <f t="shared" si="9"/>
        <v>-1</v>
      </c>
      <c r="L31" s="25" t="s">
        <v>19</v>
      </c>
      <c r="M31" s="25" t="s">
        <v>19</v>
      </c>
      <c r="N31" s="25" t="s">
        <v>19</v>
      </c>
      <c r="O31" s="14">
        <f aca="true" t="shared" si="10" ref="O31:P36">(O7/O19)-1</f>
        <v>-1</v>
      </c>
      <c r="P31" s="14">
        <f t="shared" si="10"/>
        <v>0.5102272727272728</v>
      </c>
      <c r="Q31" s="15" t="s">
        <v>19</v>
      </c>
      <c r="R31" s="15" t="s">
        <v>19</v>
      </c>
      <c r="S31" s="14">
        <f aca="true" t="shared" si="11" ref="S31:S37">(S7/S19)-1</f>
        <v>-1</v>
      </c>
      <c r="T31" s="14">
        <f t="shared" si="7"/>
        <v>0.1425025355086995</v>
      </c>
    </row>
    <row r="32" spans="1:20" ht="15">
      <c r="A32" s="12" t="s">
        <v>47</v>
      </c>
      <c r="B32" s="12" t="s">
        <v>35</v>
      </c>
      <c r="C32" s="14">
        <f t="shared" si="5"/>
        <v>0.46321537274996705</v>
      </c>
      <c r="D32" s="14">
        <f t="shared" si="5"/>
        <v>0.35472395633522824</v>
      </c>
      <c r="E32" s="14">
        <f t="shared" si="5"/>
        <v>0.23580412748809376</v>
      </c>
      <c r="F32" s="14">
        <f t="shared" si="8"/>
        <v>0.21501513829732644</v>
      </c>
      <c r="G32" s="14">
        <f t="shared" si="6"/>
        <v>0.4357154946814743</v>
      </c>
      <c r="H32" s="14">
        <f t="shared" si="6"/>
        <v>0.619738903394256</v>
      </c>
      <c r="I32" s="14">
        <f t="shared" si="6"/>
        <v>0.05728396982188699</v>
      </c>
      <c r="J32" s="14">
        <f t="shared" si="9"/>
        <v>0.16421707179197287</v>
      </c>
      <c r="K32" s="14">
        <f t="shared" si="9"/>
        <v>-0.4605083976395824</v>
      </c>
      <c r="L32" s="14">
        <f aca="true" t="shared" si="12" ref="L32:N36">(L8/L20)-1</f>
        <v>0.9740871613663133</v>
      </c>
      <c r="M32" s="14">
        <f t="shared" si="12"/>
        <v>0.9664607237422771</v>
      </c>
      <c r="N32" s="14">
        <f t="shared" si="12"/>
        <v>1.4180929095354524</v>
      </c>
      <c r="O32" s="14">
        <f t="shared" si="10"/>
        <v>0.08990053557765876</v>
      </c>
      <c r="P32" s="14">
        <f t="shared" si="10"/>
        <v>0.36877593360995853</v>
      </c>
      <c r="Q32" s="14">
        <f aca="true" t="shared" si="13" ref="Q32:R36">(Q8/Q20)-1</f>
        <v>0.2233676975945018</v>
      </c>
      <c r="R32" s="14">
        <f t="shared" si="13"/>
        <v>-0.7727272727272727</v>
      </c>
      <c r="S32" s="14">
        <f t="shared" si="11"/>
        <v>0.14983164983164987</v>
      </c>
      <c r="T32" s="14">
        <f t="shared" si="7"/>
        <v>0.38900719897564096</v>
      </c>
    </row>
    <row r="33" spans="1:20" ht="15">
      <c r="A33" s="16" t="s">
        <v>48</v>
      </c>
      <c r="B33" s="12" t="s">
        <v>37</v>
      </c>
      <c r="C33" s="14">
        <f t="shared" si="5"/>
        <v>0.3139393318215955</v>
      </c>
      <c r="D33" s="14">
        <f t="shared" si="5"/>
        <v>0.07199623587534276</v>
      </c>
      <c r="E33" s="14">
        <f t="shared" si="5"/>
        <v>0.10558865116710314</v>
      </c>
      <c r="F33" s="14">
        <f t="shared" si="8"/>
        <v>0.0802942321991289</v>
      </c>
      <c r="G33" s="14">
        <f t="shared" si="6"/>
        <v>0.06546232238622185</v>
      </c>
      <c r="H33" s="14">
        <f t="shared" si="6"/>
        <v>0.19952691025260538</v>
      </c>
      <c r="I33" s="14">
        <f t="shared" si="6"/>
        <v>0.11249082905355823</v>
      </c>
      <c r="J33" s="14">
        <f t="shared" si="9"/>
        <v>0.1813312930374904</v>
      </c>
      <c r="K33" s="14">
        <f t="shared" si="9"/>
        <v>0.00402242808386144</v>
      </c>
      <c r="L33" s="14">
        <f t="shared" si="12"/>
        <v>0.09475795220321981</v>
      </c>
      <c r="M33" s="14">
        <f t="shared" si="12"/>
        <v>0.3359925920649618</v>
      </c>
      <c r="N33" s="14">
        <f t="shared" si="12"/>
        <v>0.2699964238884254</v>
      </c>
      <c r="O33" s="14">
        <f t="shared" si="10"/>
        <v>-0.14988978692138133</v>
      </c>
      <c r="P33" s="14">
        <f t="shared" si="10"/>
        <v>0.5529720607537971</v>
      </c>
      <c r="Q33" s="14">
        <f t="shared" si="13"/>
        <v>0.2592408831555446</v>
      </c>
      <c r="R33" s="14">
        <f t="shared" si="13"/>
        <v>0.16326839990904274</v>
      </c>
      <c r="S33" s="14">
        <f t="shared" si="11"/>
        <v>0.021044992743106006</v>
      </c>
      <c r="T33" s="14">
        <f t="shared" si="7"/>
        <v>0.1450259566366996</v>
      </c>
    </row>
    <row r="34" spans="1:20" ht="15">
      <c r="A34" s="16" t="s">
        <v>49</v>
      </c>
      <c r="B34" s="12" t="s">
        <v>38</v>
      </c>
      <c r="C34" s="14">
        <f t="shared" si="5"/>
        <v>0.2853732521461243</v>
      </c>
      <c r="D34" s="14">
        <f t="shared" si="5"/>
        <v>0.11233071669104011</v>
      </c>
      <c r="E34" s="14">
        <f t="shared" si="5"/>
        <v>0.08427014927218979</v>
      </c>
      <c r="F34" s="14">
        <f t="shared" si="8"/>
        <v>0.06169055916128774</v>
      </c>
      <c r="G34" s="14">
        <f t="shared" si="6"/>
        <v>0.04513696116532251</v>
      </c>
      <c r="H34" s="14">
        <f t="shared" si="6"/>
        <v>0.13258613423243082</v>
      </c>
      <c r="I34" s="14">
        <f t="shared" si="6"/>
        <v>0.13147629348558465</v>
      </c>
      <c r="J34" s="14">
        <f t="shared" si="9"/>
        <v>0.19752460073352984</v>
      </c>
      <c r="K34" s="14">
        <f t="shared" si="9"/>
        <v>0.02814302790915235</v>
      </c>
      <c r="L34" s="14">
        <f t="shared" si="12"/>
        <v>0.11814164723210996</v>
      </c>
      <c r="M34" s="14">
        <f t="shared" si="12"/>
        <v>0.48084040524879446</v>
      </c>
      <c r="N34" s="14">
        <f t="shared" si="12"/>
        <v>0.20810567812435155</v>
      </c>
      <c r="O34" s="14">
        <f t="shared" si="10"/>
        <v>0.022509408506710127</v>
      </c>
      <c r="P34" s="14">
        <f t="shared" si="10"/>
        <v>0.6236805874254245</v>
      </c>
      <c r="Q34" s="14">
        <f t="shared" si="13"/>
        <v>0.2056145675265555</v>
      </c>
      <c r="R34" s="14">
        <f t="shared" si="13"/>
        <v>0.14705762241189202</v>
      </c>
      <c r="S34" s="14">
        <f t="shared" si="11"/>
        <v>0.07959198333453066</v>
      </c>
      <c r="T34" s="14">
        <f t="shared" si="7"/>
        <v>0.13186482476326677</v>
      </c>
    </row>
    <row r="35" spans="1:20" ht="15">
      <c r="A35" s="16" t="s">
        <v>50</v>
      </c>
      <c r="B35" s="12" t="s">
        <v>39</v>
      </c>
      <c r="C35" s="14">
        <f t="shared" si="5"/>
        <v>0.26165746152608715</v>
      </c>
      <c r="D35" s="14">
        <f t="shared" si="5"/>
        <v>0.18223684532161322</v>
      </c>
      <c r="E35" s="14">
        <f t="shared" si="5"/>
        <v>0.11525203682850904</v>
      </c>
      <c r="F35" s="14">
        <f t="shared" si="8"/>
        <v>0.09694600370978024</v>
      </c>
      <c r="G35" s="14">
        <f t="shared" si="6"/>
        <v>0.026871346091692727</v>
      </c>
      <c r="H35" s="14">
        <f t="shared" si="6"/>
        <v>0.20665944253124624</v>
      </c>
      <c r="I35" s="14">
        <f t="shared" si="6"/>
        <v>0.15226207071347098</v>
      </c>
      <c r="J35" s="14">
        <f t="shared" si="9"/>
        <v>0.18219144657686392</v>
      </c>
      <c r="K35" s="14">
        <f t="shared" si="9"/>
        <v>0.14177192827488727</v>
      </c>
      <c r="L35" s="14">
        <f t="shared" si="12"/>
        <v>0.18200178885715101</v>
      </c>
      <c r="M35" s="14">
        <f t="shared" si="12"/>
        <v>0.361002698976719</v>
      </c>
      <c r="N35" s="14">
        <f t="shared" si="12"/>
        <v>0.2773982095977301</v>
      </c>
      <c r="O35" s="14">
        <f t="shared" si="10"/>
        <v>0.16683191222156113</v>
      </c>
      <c r="P35" s="14">
        <f t="shared" si="10"/>
        <v>0.6857859396488957</v>
      </c>
      <c r="Q35" s="14">
        <f t="shared" si="13"/>
        <v>0.12347927160015493</v>
      </c>
      <c r="R35" s="14">
        <f t="shared" si="13"/>
        <v>0.18974307372375399</v>
      </c>
      <c r="S35" s="14">
        <f t="shared" si="11"/>
        <v>0.09643374891272827</v>
      </c>
      <c r="T35" s="14">
        <f t="shared" si="7"/>
        <v>0.15001087285341397</v>
      </c>
    </row>
    <row r="36" spans="1:20" ht="15">
      <c r="A36" s="16" t="s">
        <v>51</v>
      </c>
      <c r="B36" s="12" t="s">
        <v>40</v>
      </c>
      <c r="C36" s="14">
        <f>(C12/C24)-1</f>
        <v>0.20561388698359107</v>
      </c>
      <c r="D36" s="14">
        <f>(D12/D24)-1</f>
        <v>0.16861336503178448</v>
      </c>
      <c r="E36" s="14">
        <f t="shared" si="5"/>
        <v>0.0567717709994342</v>
      </c>
      <c r="F36" s="14">
        <f t="shared" si="8"/>
        <v>0.10520169382577937</v>
      </c>
      <c r="G36" s="14">
        <f t="shared" si="6"/>
        <v>0.05372667370667905</v>
      </c>
      <c r="H36" s="14">
        <f>(H12/H24)-1</f>
        <v>0.1626150847203478</v>
      </c>
      <c r="I36" s="14">
        <f t="shared" si="6"/>
        <v>0.15214994487320843</v>
      </c>
      <c r="J36" s="14">
        <f>(J12/J24)-1</f>
        <v>0.18191174788845133</v>
      </c>
      <c r="K36" s="14">
        <f t="shared" si="9"/>
        <v>0.13142844475970916</v>
      </c>
      <c r="L36" s="14">
        <f t="shared" si="12"/>
        <v>0.24482758620689649</v>
      </c>
      <c r="M36" s="14">
        <f t="shared" si="12"/>
        <v>0.3624270877792004</v>
      </c>
      <c r="N36" s="14">
        <f>(N12/N24)-1</f>
        <v>0.25773258925158626</v>
      </c>
      <c r="O36" s="14">
        <f t="shared" si="10"/>
        <v>0.1567970861238397</v>
      </c>
      <c r="P36" s="14">
        <f t="shared" si="10"/>
        <v>0.7825751734772552</v>
      </c>
      <c r="Q36" s="14">
        <f t="shared" si="13"/>
        <v>0.19965590693101753</v>
      </c>
      <c r="R36" s="14">
        <f>(R12/R24)-1</f>
        <v>0.19788059701492533</v>
      </c>
      <c r="S36" s="14">
        <f t="shared" si="11"/>
        <v>0.08435788192331106</v>
      </c>
      <c r="T36" s="14">
        <f>(T12/T24)-1</f>
        <v>0.13602011390959134</v>
      </c>
    </row>
    <row r="37" spans="1:20" ht="15">
      <c r="A37" s="2" t="s">
        <v>67</v>
      </c>
      <c r="B37" s="2" t="s">
        <v>9</v>
      </c>
      <c r="C37" s="8">
        <f>(C13/C25)-1</f>
        <v>0.2900285023620701</v>
      </c>
      <c r="D37" s="8">
        <f>(D13/D25)-1</f>
        <v>0.1545503655715328</v>
      </c>
      <c r="E37" s="8">
        <f>(E13/E25)-1</f>
        <v>0.09259629829628646</v>
      </c>
      <c r="F37" s="8">
        <f>(F13/F25)-1</f>
        <v>0.08881655592143134</v>
      </c>
      <c r="G37" s="8">
        <f>(G13/G25)-1</f>
        <v>0.05685004031331942</v>
      </c>
      <c r="H37" s="8">
        <f>(H13/H25)-1</f>
        <v>0.21184921679097468</v>
      </c>
      <c r="I37" s="8">
        <f>(I13/I25)-1</f>
        <v>0.1360918440564458</v>
      </c>
      <c r="J37" s="8">
        <f>(J13/J25)-1</f>
        <v>0.18538610909717756</v>
      </c>
      <c r="K37" s="8">
        <f>(K13/K25)-1</f>
        <v>0.07072967233009719</v>
      </c>
      <c r="L37" s="8">
        <f>(L13/L25)-1</f>
        <v>0.1746358786234159</v>
      </c>
      <c r="M37" s="8">
        <f>(M13/M25)-1</f>
        <v>0.38519518355673754</v>
      </c>
      <c r="N37" s="8">
        <f>(N13/N25)-1</f>
        <v>0.26413321686844893</v>
      </c>
      <c r="O37" s="8">
        <f>(O13/O25)-1</f>
        <v>0.08918193187670131</v>
      </c>
      <c r="P37" s="8">
        <f>(P13/P25)-1</f>
        <v>0.6674251218945901</v>
      </c>
      <c r="Q37" s="8">
        <f>(Q13/Q25)-1</f>
        <v>0.1863111453988766</v>
      </c>
      <c r="R37" s="8">
        <f>(R13/R25)-1</f>
        <v>0.17842717985269663</v>
      </c>
      <c r="S37" s="8">
        <f t="shared" si="11"/>
        <v>0.07820036783842865</v>
      </c>
      <c r="T37" s="8">
        <f>(T13/T25)-1</f>
        <v>0.15798460587774366</v>
      </c>
    </row>
    <row r="38" spans="1:21" ht="15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3" ht="15">
      <c r="A39" s="33" t="s">
        <v>73</v>
      </c>
      <c r="B39" s="34"/>
      <c r="C39" s="27" t="s">
        <v>72</v>
      </c>
      <c r="D39" s="27"/>
      <c r="E39" s="27"/>
      <c r="F39" s="27" t="s">
        <v>69</v>
      </c>
      <c r="G39" s="27"/>
      <c r="H39" s="27"/>
      <c r="I39" s="27" t="s">
        <v>70</v>
      </c>
      <c r="J39" s="27"/>
      <c r="K39" s="27"/>
      <c r="L39" s="27" t="s">
        <v>71</v>
      </c>
      <c r="M39" s="27"/>
      <c r="N39" s="27"/>
      <c r="O39" s="27" t="s">
        <v>74</v>
      </c>
      <c r="P39" s="27"/>
      <c r="Q39" s="27"/>
      <c r="R39" s="27" t="s">
        <v>75</v>
      </c>
      <c r="S39" s="27"/>
      <c r="T39" s="27"/>
      <c r="U39" s="27" t="s">
        <v>76</v>
      </c>
      <c r="V39" s="27"/>
      <c r="W39" s="27"/>
    </row>
    <row r="40" spans="1:23" ht="15">
      <c r="A40" s="37"/>
      <c r="B40" s="38"/>
      <c r="C40" s="27" t="s">
        <v>24</v>
      </c>
      <c r="D40" s="27"/>
      <c r="E40" s="27"/>
      <c r="F40" s="27" t="s">
        <v>26</v>
      </c>
      <c r="G40" s="27"/>
      <c r="H40" s="27"/>
      <c r="I40" s="27" t="s">
        <v>25</v>
      </c>
      <c r="J40" s="27"/>
      <c r="K40" s="27"/>
      <c r="L40" s="27" t="s">
        <v>28</v>
      </c>
      <c r="M40" s="27"/>
      <c r="N40" s="27"/>
      <c r="O40" s="27" t="s">
        <v>27</v>
      </c>
      <c r="P40" s="27"/>
      <c r="Q40" s="27"/>
      <c r="R40" s="27" t="s">
        <v>29</v>
      </c>
      <c r="S40" s="27"/>
      <c r="T40" s="27"/>
      <c r="U40" s="27" t="s">
        <v>30</v>
      </c>
      <c r="V40" s="27"/>
      <c r="W40" s="27"/>
    </row>
    <row r="41" spans="1:23" ht="15">
      <c r="A41" s="35"/>
      <c r="B41" s="36"/>
      <c r="C41" s="11">
        <v>2014</v>
      </c>
      <c r="D41" s="11">
        <v>2013</v>
      </c>
      <c r="E41" s="11" t="s">
        <v>32</v>
      </c>
      <c r="F41" s="11">
        <v>2014</v>
      </c>
      <c r="G41" s="11">
        <v>2013</v>
      </c>
      <c r="H41" s="11" t="s">
        <v>32</v>
      </c>
      <c r="I41" s="11">
        <v>2014</v>
      </c>
      <c r="J41" s="11">
        <v>2013</v>
      </c>
      <c r="K41" s="11" t="s">
        <v>32</v>
      </c>
      <c r="L41" s="11">
        <v>2014</v>
      </c>
      <c r="M41" s="11">
        <v>2013</v>
      </c>
      <c r="N41" s="11" t="s">
        <v>32</v>
      </c>
      <c r="O41" s="11">
        <v>2014</v>
      </c>
      <c r="P41" s="11">
        <v>2013</v>
      </c>
      <c r="Q41" s="11" t="s">
        <v>32</v>
      </c>
      <c r="R41" s="11">
        <v>2014</v>
      </c>
      <c r="S41" s="11">
        <v>2013</v>
      </c>
      <c r="T41" s="11" t="s">
        <v>32</v>
      </c>
      <c r="U41" s="11">
        <v>2014</v>
      </c>
      <c r="V41" s="11">
        <v>2013</v>
      </c>
      <c r="W41" s="11" t="s">
        <v>32</v>
      </c>
    </row>
    <row r="42" spans="1:23" ht="15">
      <c r="A42" s="12" t="s">
        <v>44</v>
      </c>
      <c r="B42" s="12" t="s">
        <v>10</v>
      </c>
      <c r="C42" s="13">
        <f aca="true" t="shared" si="14" ref="C42:C47">T5-C5</f>
        <v>68229</v>
      </c>
      <c r="D42" s="13">
        <f aca="true" t="shared" si="15" ref="D42:D47">T17-C17</f>
        <v>55385</v>
      </c>
      <c r="E42" s="14">
        <f aca="true" t="shared" si="16" ref="E42:E49">(C42-D42)/D42</f>
        <v>0.2319039451114923</v>
      </c>
      <c r="F42" s="13">
        <f aca="true" t="shared" si="17" ref="F42:F47">E5+F5</f>
        <v>989</v>
      </c>
      <c r="G42" s="13">
        <f aca="true" t="shared" si="18" ref="G42:G47">E17+F17</f>
        <v>775</v>
      </c>
      <c r="H42" s="14">
        <f aca="true" t="shared" si="19" ref="H42:H47">(F42-G42)/G42</f>
        <v>0.2761290322580645</v>
      </c>
      <c r="I42" s="13">
        <f aca="true" t="shared" si="20" ref="I42:I48">G5+H5</f>
        <v>4871</v>
      </c>
      <c r="J42" s="13">
        <f aca="true" t="shared" si="21" ref="J42:J47">G17+H17</f>
        <v>1927</v>
      </c>
      <c r="K42" s="14">
        <f aca="true" t="shared" si="22" ref="K42:K47">(I42-J42)/J42</f>
        <v>1.5277633627400105</v>
      </c>
      <c r="L42" s="13">
        <f aca="true" t="shared" si="23" ref="L42:L47">I5+J5+K5+L5</f>
        <v>0</v>
      </c>
      <c r="M42" s="13">
        <f aca="true" t="shared" si="24" ref="M42:M47">I17+J17+K17+L17</f>
        <v>11</v>
      </c>
      <c r="N42" s="14">
        <f aca="true" t="shared" si="25" ref="N42:N48">(L42-M42)/M42</f>
        <v>-1</v>
      </c>
      <c r="O42" s="13">
        <f aca="true" t="shared" si="26" ref="O42:O48">M5+N5</f>
        <v>0</v>
      </c>
      <c r="P42" s="13">
        <f aca="true" t="shared" si="27" ref="P42:P48">M17+N17</f>
        <v>0</v>
      </c>
      <c r="Q42" s="15" t="s">
        <v>19</v>
      </c>
      <c r="R42" s="13">
        <f aca="true" t="shared" si="28" ref="R42:R48">O5+P5</f>
        <v>0</v>
      </c>
      <c r="S42" s="13">
        <f aca="true" t="shared" si="29" ref="S42:S47">O17+P17</f>
        <v>0</v>
      </c>
      <c r="T42" s="15" t="s">
        <v>19</v>
      </c>
      <c r="U42" s="13">
        <f aca="true" t="shared" si="30" ref="U42:U47">Q5+R5+S5</f>
        <v>288</v>
      </c>
      <c r="V42" s="13">
        <f aca="true" t="shared" si="31" ref="V42:V48">Q17+R17+S17</f>
        <v>0</v>
      </c>
      <c r="W42" s="15" t="s">
        <v>19</v>
      </c>
    </row>
    <row r="43" spans="1:23" ht="15">
      <c r="A43" s="12" t="s">
        <v>45</v>
      </c>
      <c r="B43" s="12" t="s">
        <v>33</v>
      </c>
      <c r="C43" s="13">
        <f t="shared" si="14"/>
        <v>63211</v>
      </c>
      <c r="D43" s="13">
        <f t="shared" si="15"/>
        <v>49941</v>
      </c>
      <c r="E43" s="14">
        <f t="shared" si="16"/>
        <v>0.26571354197953584</v>
      </c>
      <c r="F43" s="13">
        <f t="shared" si="17"/>
        <v>1125</v>
      </c>
      <c r="G43" s="13">
        <f t="shared" si="18"/>
        <v>165</v>
      </c>
      <c r="H43" s="14">
        <f t="shared" si="19"/>
        <v>5.818181818181818</v>
      </c>
      <c r="I43" s="13">
        <f t="shared" si="20"/>
        <v>4719</v>
      </c>
      <c r="J43" s="13">
        <f t="shared" si="21"/>
        <v>1236</v>
      </c>
      <c r="K43" s="14">
        <f t="shared" si="22"/>
        <v>2.8179611650485437</v>
      </c>
      <c r="L43" s="13">
        <f t="shared" si="23"/>
        <v>0</v>
      </c>
      <c r="M43" s="13">
        <f t="shared" si="24"/>
        <v>6</v>
      </c>
      <c r="N43" s="14">
        <f t="shared" si="25"/>
        <v>-1</v>
      </c>
      <c r="O43" s="13">
        <f t="shared" si="26"/>
        <v>0</v>
      </c>
      <c r="P43" s="13">
        <f t="shared" si="27"/>
        <v>0</v>
      </c>
      <c r="Q43" s="15" t="s">
        <v>19</v>
      </c>
      <c r="R43" s="13">
        <f t="shared" si="28"/>
        <v>230</v>
      </c>
      <c r="S43" s="13">
        <f t="shared" si="29"/>
        <v>0</v>
      </c>
      <c r="T43" s="15" t="s">
        <v>19</v>
      </c>
      <c r="U43" s="13">
        <f t="shared" si="30"/>
        <v>292</v>
      </c>
      <c r="V43" s="13">
        <f t="shared" si="31"/>
        <v>0</v>
      </c>
      <c r="W43" s="15" t="s">
        <v>19</v>
      </c>
    </row>
    <row r="44" spans="1:23" ht="15">
      <c r="A44" s="12" t="s">
        <v>46</v>
      </c>
      <c r="B44" s="12" t="s">
        <v>34</v>
      </c>
      <c r="C44" s="13">
        <f t="shared" si="14"/>
        <v>82236</v>
      </c>
      <c r="D44" s="13">
        <f t="shared" si="15"/>
        <v>93356</v>
      </c>
      <c r="E44" s="14">
        <f t="shared" si="16"/>
        <v>-0.11911392947427053</v>
      </c>
      <c r="F44" s="13">
        <f t="shared" si="17"/>
        <v>1304</v>
      </c>
      <c r="G44" s="13">
        <f t="shared" si="18"/>
        <v>5570</v>
      </c>
      <c r="H44" s="14">
        <f t="shared" si="19"/>
        <v>-0.7658886894075404</v>
      </c>
      <c r="I44" s="13">
        <f t="shared" si="20"/>
        <v>6642</v>
      </c>
      <c r="J44" s="13">
        <f t="shared" si="21"/>
        <v>13565</v>
      </c>
      <c r="K44" s="14">
        <f t="shared" si="22"/>
        <v>-0.5103575377810542</v>
      </c>
      <c r="L44" s="13">
        <f t="shared" si="23"/>
        <v>792</v>
      </c>
      <c r="M44" s="13">
        <f t="shared" si="24"/>
        <v>2447</v>
      </c>
      <c r="N44" s="14">
        <f t="shared" si="25"/>
        <v>-0.6763383735185942</v>
      </c>
      <c r="O44" s="13">
        <f t="shared" si="26"/>
        <v>0</v>
      </c>
      <c r="P44" s="13">
        <f t="shared" si="27"/>
        <v>0</v>
      </c>
      <c r="Q44" s="15" t="s">
        <v>19</v>
      </c>
      <c r="R44" s="13">
        <f t="shared" si="28"/>
        <v>1329</v>
      </c>
      <c r="S44" s="13">
        <f t="shared" si="29"/>
        <v>960</v>
      </c>
      <c r="T44" s="14">
        <f aca="true" t="shared" si="32" ref="T44:T50">(R44-S44)/S44</f>
        <v>0.384375</v>
      </c>
      <c r="U44" s="13">
        <f t="shared" si="30"/>
        <v>0</v>
      </c>
      <c r="V44" s="13">
        <f t="shared" si="31"/>
        <v>582</v>
      </c>
      <c r="W44" s="14">
        <f aca="true" t="shared" si="33" ref="W44:W50">(U44-V44)/V44</f>
        <v>-1</v>
      </c>
    </row>
    <row r="45" spans="1:23" ht="15">
      <c r="A45" s="12" t="s">
        <v>47</v>
      </c>
      <c r="B45" s="12" t="s">
        <v>35</v>
      </c>
      <c r="C45" s="13">
        <f t="shared" si="14"/>
        <v>422708</v>
      </c>
      <c r="D45" s="13">
        <f t="shared" si="15"/>
        <v>313648</v>
      </c>
      <c r="E45" s="14">
        <f t="shared" si="16"/>
        <v>0.3477146355149722</v>
      </c>
      <c r="F45" s="13">
        <f t="shared" si="17"/>
        <v>84397</v>
      </c>
      <c r="G45" s="13">
        <f t="shared" si="18"/>
        <v>68621</v>
      </c>
      <c r="H45" s="14">
        <f t="shared" si="19"/>
        <v>0.2299004677868291</v>
      </c>
      <c r="I45" s="13">
        <f t="shared" si="20"/>
        <v>172309</v>
      </c>
      <c r="J45" s="13">
        <f t="shared" si="21"/>
        <v>115107</v>
      </c>
      <c r="K45" s="14">
        <f t="shared" si="22"/>
        <v>0.4969463195114111</v>
      </c>
      <c r="L45" s="13">
        <f t="shared" si="23"/>
        <v>35359</v>
      </c>
      <c r="M45" s="13">
        <f t="shared" si="24"/>
        <v>34507</v>
      </c>
      <c r="N45" s="14">
        <f t="shared" si="25"/>
        <v>0.02469064247833773</v>
      </c>
      <c r="O45" s="13">
        <f t="shared" si="26"/>
        <v>6184</v>
      </c>
      <c r="P45" s="13">
        <f t="shared" si="27"/>
        <v>2769</v>
      </c>
      <c r="Q45" s="14">
        <f aca="true" t="shared" si="34" ref="Q45:Q50">(O45-P45)/P45</f>
        <v>1.233297219212712</v>
      </c>
      <c r="R45" s="13">
        <f t="shared" si="28"/>
        <v>5488</v>
      </c>
      <c r="S45" s="13">
        <f t="shared" si="29"/>
        <v>4542</v>
      </c>
      <c r="T45" s="14">
        <f t="shared" si="32"/>
        <v>0.20827829150154117</v>
      </c>
      <c r="U45" s="13">
        <f t="shared" si="30"/>
        <v>2439</v>
      </c>
      <c r="V45" s="13">
        <f t="shared" si="31"/>
        <v>2083</v>
      </c>
      <c r="W45" s="14">
        <f t="shared" si="33"/>
        <v>0.17090734517522804</v>
      </c>
    </row>
    <row r="46" spans="1:23" ht="15">
      <c r="A46" s="16" t="s">
        <v>48</v>
      </c>
      <c r="B46" s="12" t="s">
        <v>37</v>
      </c>
      <c r="C46" s="13">
        <f t="shared" si="14"/>
        <v>1305732</v>
      </c>
      <c r="D46" s="13">
        <f t="shared" si="15"/>
        <v>1177903</v>
      </c>
      <c r="E46" s="14">
        <f t="shared" si="16"/>
        <v>0.1085225184077127</v>
      </c>
      <c r="F46" s="13">
        <f t="shared" si="17"/>
        <v>360524</v>
      </c>
      <c r="G46" s="13">
        <f t="shared" si="18"/>
        <v>328677</v>
      </c>
      <c r="H46" s="14">
        <f t="shared" si="19"/>
        <v>0.0968945195435032</v>
      </c>
      <c r="I46" s="13">
        <f t="shared" si="20"/>
        <v>466232</v>
      </c>
      <c r="J46" s="13">
        <f t="shared" si="21"/>
        <v>423171</v>
      </c>
      <c r="K46" s="14">
        <f t="shared" si="22"/>
        <v>0.10175791819382708</v>
      </c>
      <c r="L46" s="13">
        <f t="shared" si="23"/>
        <v>230517</v>
      </c>
      <c r="M46" s="13">
        <f t="shared" si="24"/>
        <v>206497</v>
      </c>
      <c r="N46" s="14">
        <f t="shared" si="25"/>
        <v>0.116321302488656</v>
      </c>
      <c r="O46" s="13">
        <f t="shared" si="26"/>
        <v>50718</v>
      </c>
      <c r="P46" s="13">
        <f t="shared" si="27"/>
        <v>39206</v>
      </c>
      <c r="Q46" s="14">
        <f t="shared" si="34"/>
        <v>0.29362852624598273</v>
      </c>
      <c r="R46" s="13">
        <f t="shared" si="28"/>
        <v>12910</v>
      </c>
      <c r="S46" s="13">
        <f t="shared" si="29"/>
        <v>10777</v>
      </c>
      <c r="T46" s="14">
        <f t="shared" si="32"/>
        <v>0.1979214994896539</v>
      </c>
      <c r="U46" s="13">
        <f t="shared" si="30"/>
        <v>39017</v>
      </c>
      <c r="V46" s="13">
        <f t="shared" si="31"/>
        <v>33554</v>
      </c>
      <c r="W46" s="14">
        <f t="shared" si="33"/>
        <v>0.16281218334624784</v>
      </c>
    </row>
    <row r="47" spans="1:23" ht="15">
      <c r="A47" s="16" t="s">
        <v>49</v>
      </c>
      <c r="B47" s="12" t="s">
        <v>38</v>
      </c>
      <c r="C47" s="13">
        <f t="shared" si="14"/>
        <v>1916720</v>
      </c>
      <c r="D47" s="13">
        <f t="shared" si="15"/>
        <v>1736027</v>
      </c>
      <c r="E47" s="14">
        <f t="shared" si="16"/>
        <v>0.10408421067183862</v>
      </c>
      <c r="F47" s="13">
        <f t="shared" si="17"/>
        <v>530140</v>
      </c>
      <c r="G47" s="13">
        <f t="shared" si="18"/>
        <v>492457</v>
      </c>
      <c r="H47" s="14">
        <f t="shared" si="19"/>
        <v>0.07652038655151618</v>
      </c>
      <c r="I47" s="13">
        <f t="shared" si="20"/>
        <v>616261</v>
      </c>
      <c r="J47" s="13">
        <f t="shared" si="21"/>
        <v>576940</v>
      </c>
      <c r="K47" s="14">
        <f t="shared" si="22"/>
        <v>0.06815440080424308</v>
      </c>
      <c r="L47" s="13">
        <f t="shared" si="23"/>
        <v>380741</v>
      </c>
      <c r="M47" s="13">
        <f t="shared" si="24"/>
        <v>334875</v>
      </c>
      <c r="N47" s="14">
        <f t="shared" si="25"/>
        <v>0.1369645390070922</v>
      </c>
      <c r="O47" s="13">
        <f t="shared" si="26"/>
        <v>92015</v>
      </c>
      <c r="P47" s="13">
        <f t="shared" si="27"/>
        <v>70126</v>
      </c>
      <c r="Q47" s="14">
        <f t="shared" si="34"/>
        <v>0.3121381513276103</v>
      </c>
      <c r="R47" s="13">
        <f t="shared" si="28"/>
        <v>32090</v>
      </c>
      <c r="S47" s="13">
        <f t="shared" si="29"/>
        <v>24978</v>
      </c>
      <c r="T47" s="14">
        <f t="shared" si="32"/>
        <v>0.2847305628953479</v>
      </c>
      <c r="U47" s="13">
        <f t="shared" si="30"/>
        <v>66952</v>
      </c>
      <c r="V47" s="13">
        <f t="shared" si="31"/>
        <v>58178</v>
      </c>
      <c r="W47" s="14">
        <f t="shared" si="33"/>
        <v>0.15081302210457562</v>
      </c>
    </row>
    <row r="48" spans="1:23" ht="15">
      <c r="A48" s="16" t="s">
        <v>50</v>
      </c>
      <c r="B48" s="12" t="s">
        <v>39</v>
      </c>
      <c r="C48" s="13">
        <f>T11-C11</f>
        <v>2395767</v>
      </c>
      <c r="D48" s="13">
        <f>T23-C23</f>
        <v>2119466</v>
      </c>
      <c r="E48" s="14">
        <f t="shared" si="16"/>
        <v>0.13036349722052631</v>
      </c>
      <c r="F48" s="13">
        <f>E11+F11</f>
        <v>646240</v>
      </c>
      <c r="G48" s="13">
        <f>E23+F23</f>
        <v>582828</v>
      </c>
      <c r="H48" s="14">
        <f>(F48-G48)/G48</f>
        <v>0.10880053806611899</v>
      </c>
      <c r="I48" s="13">
        <f t="shared" si="20"/>
        <v>749637</v>
      </c>
      <c r="J48" s="13">
        <f>G23+H23</f>
        <v>699160</v>
      </c>
      <c r="K48" s="14">
        <f>(I48-J48)/J48</f>
        <v>0.07219663596315579</v>
      </c>
      <c r="L48" s="13">
        <f>I11+J11+K11+L11</f>
        <v>487768</v>
      </c>
      <c r="M48" s="13">
        <f>I23+J23+K23+L23</f>
        <v>419744</v>
      </c>
      <c r="N48" s="14">
        <f t="shared" si="25"/>
        <v>0.1620606846077609</v>
      </c>
      <c r="O48" s="13">
        <f t="shared" si="26"/>
        <v>148432</v>
      </c>
      <c r="P48" s="13">
        <f t="shared" si="27"/>
        <v>112828</v>
      </c>
      <c r="Q48" s="14">
        <f t="shared" si="34"/>
        <v>0.3155599673839827</v>
      </c>
      <c r="R48" s="13">
        <f t="shared" si="28"/>
        <v>38491</v>
      </c>
      <c r="S48" s="13">
        <f>O23+P23</f>
        <v>27490</v>
      </c>
      <c r="T48" s="14">
        <f t="shared" si="32"/>
        <v>0.4001818843215715</v>
      </c>
      <c r="U48" s="13">
        <f>Q11+R11+S11</f>
        <v>83376</v>
      </c>
      <c r="V48" s="13">
        <f t="shared" si="31"/>
        <v>72869</v>
      </c>
      <c r="W48" s="14">
        <f t="shared" si="33"/>
        <v>0.144190259232321</v>
      </c>
    </row>
    <row r="49" spans="1:23" ht="15">
      <c r="A49" s="16" t="s">
        <v>51</v>
      </c>
      <c r="B49" s="12" t="s">
        <v>40</v>
      </c>
      <c r="C49" s="13">
        <f>T12-C12</f>
        <v>2387299</v>
      </c>
      <c r="D49" s="13">
        <f>T24-C24</f>
        <v>2124680</v>
      </c>
      <c r="E49" s="14">
        <f t="shared" si="16"/>
        <v>0.12360402507671743</v>
      </c>
      <c r="F49" s="13">
        <f>E12+F12</f>
        <v>636133</v>
      </c>
      <c r="G49" s="13">
        <f>E24+F24</f>
        <v>592619</v>
      </c>
      <c r="H49" s="14">
        <f>(F49-G49)/G49</f>
        <v>0.07342660292700706</v>
      </c>
      <c r="I49" s="13">
        <f>G12+H12</f>
        <v>755624</v>
      </c>
      <c r="J49" s="13">
        <f>G24+H24</f>
        <v>699868</v>
      </c>
      <c r="K49" s="14">
        <f>(I49-J49)/J49</f>
        <v>0.07966645138797601</v>
      </c>
      <c r="L49" s="13">
        <f>I12+J12+K12+L12</f>
        <v>482823</v>
      </c>
      <c r="M49" s="13">
        <f>I24+J24+K24+L24</f>
        <v>414029</v>
      </c>
      <c r="N49" s="14">
        <f>(L49-M49)/M49</f>
        <v>0.1661574430776588</v>
      </c>
      <c r="O49" s="13">
        <f>M12+N12</f>
        <v>158874</v>
      </c>
      <c r="P49" s="13">
        <f>M24+N24</f>
        <v>121637</v>
      </c>
      <c r="Q49" s="14">
        <f t="shared" si="34"/>
        <v>0.30613218017544</v>
      </c>
      <c r="R49" s="13">
        <f>O12+P12</f>
        <v>40499</v>
      </c>
      <c r="S49" s="13">
        <f>O24+P24</f>
        <v>28695</v>
      </c>
      <c r="T49" s="14">
        <f t="shared" si="32"/>
        <v>0.4113608642620666</v>
      </c>
      <c r="U49" s="13">
        <f>Q12+R12+S12</f>
        <v>87231</v>
      </c>
      <c r="V49" s="13">
        <f>Q24+R24+S24</f>
        <v>74342</v>
      </c>
      <c r="W49" s="14">
        <f t="shared" si="33"/>
        <v>0.17337440477791827</v>
      </c>
    </row>
    <row r="50" spans="1:23" ht="15">
      <c r="A50" s="2" t="s">
        <v>0</v>
      </c>
      <c r="B50" s="2" t="s">
        <v>9</v>
      </c>
      <c r="C50" s="3">
        <f>SUM(C42:C49)</f>
        <v>8641902</v>
      </c>
      <c r="D50" s="3">
        <f>SUM(D42:D49)</f>
        <v>7670406</v>
      </c>
      <c r="E50" s="8">
        <f>(C50-D50)/D50</f>
        <v>0.12665509491935628</v>
      </c>
      <c r="F50" s="3">
        <f>SUM(F42:F49)</f>
        <v>2260852</v>
      </c>
      <c r="G50" s="3">
        <f>SUM(G42:G49)</f>
        <v>2071712</v>
      </c>
      <c r="H50" s="8">
        <f>(F50-G50)/G50</f>
        <v>0.09129647364112387</v>
      </c>
      <c r="I50" s="3">
        <f>SUM(I42:I49)</f>
        <v>2776295</v>
      </c>
      <c r="J50" s="3">
        <f>SUM(J42:J49)</f>
        <v>2530974</v>
      </c>
      <c r="K50" s="8">
        <f>(I50-J50)/J50</f>
        <v>0.09692750695977122</v>
      </c>
      <c r="L50" s="3">
        <f>SUM(L42:L49)</f>
        <v>1618000</v>
      </c>
      <c r="M50" s="3">
        <f>SUM(M42:M49)</f>
        <v>1412116</v>
      </c>
      <c r="N50" s="8">
        <f>(L50-M50)/M50</f>
        <v>0.14579822054278826</v>
      </c>
      <c r="O50" s="3">
        <f>SUM(O42:O49)</f>
        <v>456223</v>
      </c>
      <c r="P50" s="3">
        <f>SUM(P42:P49)</f>
        <v>346566</v>
      </c>
      <c r="Q50" s="8">
        <f t="shared" si="34"/>
        <v>0.31641014987044314</v>
      </c>
      <c r="R50" s="3">
        <f>SUM(R42:R49)</f>
        <v>131037</v>
      </c>
      <c r="S50" s="3">
        <f>SUM(S42:S49)</f>
        <v>97442</v>
      </c>
      <c r="T50" s="8">
        <f t="shared" si="32"/>
        <v>0.34476919603456413</v>
      </c>
      <c r="U50" s="3">
        <f>SUM(U42:U49)</f>
        <v>279595</v>
      </c>
      <c r="V50" s="3">
        <f>SUM(V42:V49)</f>
        <v>241608</v>
      </c>
      <c r="W50" s="8">
        <f t="shared" si="33"/>
        <v>0.1572257541141022</v>
      </c>
    </row>
    <row r="51" spans="1:21" ht="1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3" ht="15">
      <c r="A52" s="24" t="s">
        <v>78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5"/>
      <c r="S52" s="5"/>
      <c r="T52" s="5"/>
      <c r="U52" s="5"/>
      <c r="V52" s="5"/>
      <c r="W52" s="18" t="s">
        <v>23</v>
      </c>
    </row>
    <row r="53" spans="1:23" ht="15">
      <c r="A53" s="24" t="s">
        <v>79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/>
      <c r="R53" s="5"/>
      <c r="S53" s="5"/>
      <c r="T53" s="5"/>
      <c r="U53" s="5"/>
      <c r="V53" s="5"/>
      <c r="W53" s="18" t="s">
        <v>41</v>
      </c>
    </row>
    <row r="54" spans="1:16" ht="15">
      <c r="A54" s="9" t="s">
        <v>31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">
      <c r="A55" s="9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4" ht="15">
      <c r="A56" s="26" t="s">
        <v>81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9"/>
      <c r="R56" s="19"/>
      <c r="S56" s="19"/>
      <c r="T56" s="19"/>
      <c r="U56" s="19"/>
      <c r="V56" s="19"/>
      <c r="W56" s="39" t="s">
        <v>80</v>
      </c>
      <c r="X56" s="19"/>
    </row>
    <row r="57" spans="1:24" ht="15">
      <c r="A57" s="26" t="s">
        <v>36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26"/>
      <c r="P57" s="7"/>
      <c r="Q57" s="19"/>
      <c r="R57" s="19"/>
      <c r="S57" s="19"/>
      <c r="T57" s="19"/>
      <c r="U57" s="19"/>
      <c r="V57" s="19"/>
      <c r="W57" s="20"/>
      <c r="X57" s="19"/>
    </row>
    <row r="59" ht="12.75">
      <c r="E59" s="23"/>
    </row>
    <row r="60" ht="12.75">
      <c r="B60" s="23"/>
    </row>
    <row r="61" ht="12.75">
      <c r="D61" s="23"/>
    </row>
  </sheetData>
  <sheetProtection/>
  <mergeCells count="19">
    <mergeCell ref="L40:N40"/>
    <mergeCell ref="A3:B4"/>
    <mergeCell ref="A15:B16"/>
    <mergeCell ref="A27:B28"/>
    <mergeCell ref="A39:B41"/>
    <mergeCell ref="C39:E39"/>
    <mergeCell ref="C40:E40"/>
    <mergeCell ref="F39:H39"/>
    <mergeCell ref="F40:H40"/>
    <mergeCell ref="U39:W39"/>
    <mergeCell ref="U40:W40"/>
    <mergeCell ref="A1:T1"/>
    <mergeCell ref="I39:K39"/>
    <mergeCell ref="I40:K40"/>
    <mergeCell ref="O39:Q39"/>
    <mergeCell ref="O40:Q40"/>
    <mergeCell ref="R39:T39"/>
    <mergeCell ref="R40:T40"/>
    <mergeCell ref="L39:N39"/>
  </mergeCells>
  <printOptions horizontalCentered="1" verticalCentered="1"/>
  <pageMargins left="0.1968503937007874" right="0.1968503937007874" top="0.2362204724409449" bottom="0.1968503937007874" header="0.15748031496062992" footer="0.1574803149606299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JUJU</cp:lastModifiedBy>
  <cp:lastPrinted>2014-08-12T08:10:19Z</cp:lastPrinted>
  <dcterms:created xsi:type="dcterms:W3CDTF">2008-09-08T09:10:05Z</dcterms:created>
  <dcterms:modified xsi:type="dcterms:W3CDTF">2014-09-11T08:56:19Z</dcterms:modified>
  <cp:category/>
  <cp:version/>
  <cp:contentType/>
  <cp:contentStatus/>
</cp:coreProperties>
</file>